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msersättning" sheetId="1" state="visible" r:id="rId1"/>
    <sheet xmlns:r="http://schemas.openxmlformats.org/officeDocument/2006/relationships" name="Sammanställning" sheetId="2" state="visible" r:id="rId2"/>
    <sheet xmlns:r="http://schemas.openxmlformats.org/officeDocument/2006/relationships" name="Instrukti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 ##0.00 &quot;kr&quot;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0F766E"/>
      <sz val="12"/>
    </font>
  </fonts>
  <fills count="6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165" fontId="3" fillId="2" borderId="1" applyAlignment="1" pivotButton="0" quotePrefix="0" xfId="0">
      <alignment horizontal="right" vertical="center"/>
    </xf>
    <xf numFmtId="9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0" fillId="5" borderId="1" pivotButton="0" quotePrefix="0" xfId="0"/>
    <xf numFmtId="165" fontId="5" fillId="5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/>
    </xf>
    <xf numFmtId="1" fontId="3" fillId="2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" fontId="3" fillId="4" borderId="1" applyAlignment="1" pivotButton="0" quotePrefix="0" xfId="0">
      <alignment horizontal="right" vertical="center"/>
    </xf>
    <xf numFmtId="166" fontId="3" fillId="2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/>
    </xf>
    <xf numFmtId="1" fontId="3" fillId="2" borderId="1" applyAlignment="1" pivotButton="0" quotePrefix="0" xfId="0">
      <alignment horizontal="center" vertical="center"/>
    </xf>
    <xf numFmtId="1" fontId="3" fillId="4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left" vertical="top" wrapText="1"/>
    </xf>
    <xf numFmtId="0" fontId="3" fillId="2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b val="1"/>
        <color rgb="00065F46"/>
      </font>
      <fill>
        <patternFill patternType="solid">
          <fgColor rgb="00D1FAE5"/>
        </patternFill>
      </fill>
    </dxf>
    <dxf>
      <font>
        <b val="1"/>
        <color rgb="001E3A8A"/>
      </font>
      <fill>
        <patternFill patternType="solid">
          <fgColor rgb="00DBEAFE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Månadsöversikt – Belopp och Moms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'Sammanställning'!B15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'Sammanställning'!$A$16:$A$20</f>
            </numRef>
          </cat>
          <val>
            <numRef>
              <f>'Sammanställning'!$B$16:$B$20</f>
            </numRef>
          </val>
        </ser>
        <ser>
          <idx val="1"/>
          <order val="1"/>
          <tx>
            <strRef>
              <f>'Sammanställning'!C15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'Sammanställning'!$A$16:$A$20</f>
            </numRef>
          </cat>
          <val>
            <numRef>
              <f>'Sammanställning'!$C$16:$C$20</f>
            </numRef>
          </val>
        </ser>
        <ser>
          <idx val="2"/>
          <order val="2"/>
          <tx>
            <strRef>
              <f>'Sammanställning'!D15</f>
            </strRef>
          </tx>
          <spPr>
            <a:solidFill xmlns:a="http://schemas.openxmlformats.org/drawingml/2006/main">
              <a:srgbClr val="A7F3D0"/>
            </a:solidFill>
            <a:ln xmlns:a="http://schemas.openxmlformats.org/drawingml/2006/main">
              <a:prstDash val="solid"/>
            </a:ln>
          </spPr>
          <cat>
            <numRef>
              <f>'Sammanställning'!$A$16:$A$20</f>
            </numRef>
          </cat>
          <val>
            <numRef>
              <f>'Sammanställning'!$D$16:$D$20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Månad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Kronor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Fördelning per status</a:t>
            </a:r>
          </a:p>
        </rich>
      </tx>
    </title>
    <plotArea>
      <pieChart>
        <varyColors val="1"/>
        <ser>
          <idx val="0"/>
          <order val="0"/>
          <tx>
            <strRef>
              <f>'Sammanställning'!B24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'Sammanställning'!$A$25:$A$29</f>
            </numRef>
          </cat>
          <val>
            <numRef>
              <f>'Sammanställning'!$B$25:$B$29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7" customWidth="1" min="4" max="4"/>
    <col width="26" customWidth="1" min="5" max="5"/>
    <col width="16" customWidth="1" min="6" max="6"/>
    <col width="20" customWidth="1" min="7" max="7"/>
    <col width="20" customWidth="1" min="8" max="8"/>
    <col width="11" customWidth="1" min="9" max="9"/>
    <col width="16" customWidth="1" min="10" max="10"/>
    <col width="20" customWidth="1" min="11" max="11"/>
    <col width="22" customWidth="1" min="12" max="12"/>
    <col width="24" customWidth="1" min="13" max="13"/>
    <col width="13" customWidth="1" min="14" max="14"/>
    <col width="26" customWidth="1" min="15" max="15"/>
  </cols>
  <sheetData>
    <row r="1" ht="28" customHeight="1">
      <c r="A1" s="1" t="inlineStr">
        <is>
          <t>Momsersättning – Mall för svenska företag och föreningar</t>
        </is>
      </c>
    </row>
    <row r="2" ht="22" customHeight="1">
      <c r="A2" s="2" t="inlineStr">
        <is>
          <t>Datum</t>
        </is>
      </c>
      <c r="B2" s="2" t="inlineStr">
        <is>
          <t>Leverantör</t>
        </is>
      </c>
      <c r="C2" s="2" t="inlineStr">
        <is>
          <t>Ort</t>
        </is>
      </c>
      <c r="D2" s="2" t="inlineStr">
        <is>
          <t>Kategori</t>
        </is>
      </c>
      <c r="E2" s="2" t="inlineStr">
        <is>
          <t>Beskrivning</t>
        </is>
      </c>
      <c r="F2" s="2" t="inlineStr">
        <is>
          <t>Fakturanummer</t>
        </is>
      </c>
      <c r="G2" s="2" t="inlineStr">
        <is>
          <t>Organisationsnummer</t>
        </is>
      </c>
      <c r="H2" s="2" t="inlineStr">
        <is>
          <t>Belopp exkl. moms</t>
        </is>
      </c>
      <c r="I2" s="2" t="inlineStr">
        <is>
          <t>Momssats</t>
        </is>
      </c>
      <c r="J2" s="2" t="inlineStr">
        <is>
          <t>Momsbelopp</t>
        </is>
      </c>
      <c r="K2" s="2" t="inlineStr">
        <is>
          <t>Belopp inkl. moms</t>
        </is>
      </c>
      <c r="L2" s="2" t="inlineStr">
        <is>
          <t>Ersättningsbar moms?</t>
        </is>
      </c>
      <c r="M2" s="2" t="inlineStr">
        <is>
          <t>Ersättningsbart belopp</t>
        </is>
      </c>
      <c r="N2" s="2" t="inlineStr">
        <is>
          <t>Status</t>
        </is>
      </c>
      <c r="O2" s="2" t="inlineStr">
        <is>
          <t>Kommentar</t>
        </is>
      </c>
    </row>
    <row r="3">
      <c r="A3" s="3" t="inlineStr">
        <is>
          <t>2026-01-15</t>
        </is>
      </c>
      <c r="B3" s="4" t="inlineStr">
        <is>
          <t>Anna</t>
        </is>
      </c>
      <c r="C3" s="4" t="inlineStr">
        <is>
          <t>Stockholm</t>
        </is>
      </c>
      <c r="D3" s="4" t="inlineStr">
        <is>
          <t>Kontorsmaterial</t>
        </is>
      </c>
      <c r="E3" s="4" t="inlineStr">
        <is>
          <t>Tonerpatroner</t>
        </is>
      </c>
      <c r="F3" s="4" t="inlineStr">
        <is>
          <t>FAK-2026-001</t>
        </is>
      </c>
      <c r="G3" s="4" t="inlineStr">
        <is>
          <t>5561234567</t>
        </is>
      </c>
      <c r="H3" s="5" t="n">
        <v>1200</v>
      </c>
      <c r="I3" s="6" t="n">
        <v>0.25</v>
      </c>
      <c r="J3" s="5">
        <f>H3*I3</f>
        <v/>
      </c>
      <c r="K3" s="5">
        <f>H3+J3</f>
        <v/>
      </c>
      <c r="L3" s="7">
        <f>IF(OR(I3=0.25,I3=0.12,I3=0.06),"Ja","Nej")</f>
        <v/>
      </c>
      <c r="M3" s="5">
        <f>IF(L3="Ja",J3,0)</f>
        <v/>
      </c>
      <c r="N3" s="7" t="inlineStr">
        <is>
          <t>Godkänd</t>
        </is>
      </c>
      <c r="O3" s="4" t="inlineStr">
        <is>
          <t>För intern verksamhet</t>
        </is>
      </c>
    </row>
    <row r="4">
      <c r="A4" s="8" t="inlineStr">
        <is>
          <t>2026-01-28</t>
        </is>
      </c>
      <c r="B4" s="9" t="inlineStr">
        <is>
          <t>Johan</t>
        </is>
      </c>
      <c r="C4" s="9" t="inlineStr">
        <is>
          <t>Göteborg</t>
        </is>
      </c>
      <c r="D4" s="9" t="inlineStr">
        <is>
          <t>Resor</t>
        </is>
      </c>
      <c r="E4" s="9" t="inlineStr">
        <is>
          <t>Tågresa till kundmöte</t>
        </is>
      </c>
      <c r="F4" s="9" t="inlineStr">
        <is>
          <t>FAK-2026-002</t>
        </is>
      </c>
      <c r="G4" s="9" t="inlineStr">
        <is>
          <t>5562345678</t>
        </is>
      </c>
      <c r="H4" s="10" t="n">
        <v>800</v>
      </c>
      <c r="I4" s="11" t="n">
        <v>0.06</v>
      </c>
      <c r="J4" s="10">
        <f>H4*I4</f>
        <v/>
      </c>
      <c r="K4" s="10">
        <f>H4+J4</f>
        <v/>
      </c>
      <c r="L4" s="12">
        <f>IF(OR(I4=0.25,I4=0.12,I4=0.06),"Ja","Nej")</f>
        <v/>
      </c>
      <c r="M4" s="10">
        <f>IF(L4="Ja",J4,0)</f>
        <v/>
      </c>
      <c r="N4" s="12" t="inlineStr">
        <is>
          <t>Utbetald</t>
        </is>
      </c>
      <c r="O4" s="9" t="inlineStr">
        <is>
          <t>Uppfyller villkor</t>
        </is>
      </c>
    </row>
    <row r="5">
      <c r="A5" s="3" t="inlineStr">
        <is>
          <t>2026-02-03</t>
        </is>
      </c>
      <c r="B5" s="4" t="inlineStr">
        <is>
          <t>Karin</t>
        </is>
      </c>
      <c r="C5" s="4" t="inlineStr">
        <is>
          <t>Malmö</t>
        </is>
      </c>
      <c r="D5" s="4" t="inlineStr">
        <is>
          <t>IT-tjänster</t>
        </is>
      </c>
      <c r="E5" s="4" t="inlineStr">
        <is>
          <t>Licensavgift</t>
        </is>
      </c>
      <c r="F5" s="4" t="inlineStr">
        <is>
          <t>FAK-2026-003</t>
        </is>
      </c>
      <c r="G5" s="4" t="inlineStr">
        <is>
          <t>5563456789</t>
        </is>
      </c>
      <c r="H5" s="5" t="n">
        <v>2500</v>
      </c>
      <c r="I5" s="6" t="n">
        <v>0.25</v>
      </c>
      <c r="J5" s="5">
        <f>H5*I5</f>
        <v/>
      </c>
      <c r="K5" s="5">
        <f>H5+J5</f>
        <v/>
      </c>
      <c r="L5" s="7">
        <f>IF(OR(I5=0.25,I5=0.12,I5=0.06),"Ja","Nej")</f>
        <v/>
      </c>
      <c r="M5" s="5">
        <f>IF(L5="Ja",J5,0)</f>
        <v/>
      </c>
      <c r="N5" s="7" t="inlineStr">
        <is>
          <t>Ny</t>
        </is>
      </c>
      <c r="O5" s="4" t="inlineStr">
        <is>
          <t>Väntar attest</t>
        </is>
      </c>
    </row>
    <row r="6">
      <c r="A6" s="8" t="inlineStr">
        <is>
          <t>2026-02-12</t>
        </is>
      </c>
      <c r="B6" s="9" t="inlineStr">
        <is>
          <t>Lars</t>
        </is>
      </c>
      <c r="C6" s="9" t="inlineStr">
        <is>
          <t>Uppsala</t>
        </is>
      </c>
      <c r="D6" s="9" t="inlineStr">
        <is>
          <t>Representation</t>
        </is>
      </c>
      <c r="E6" s="9" t="inlineStr">
        <is>
          <t>Fika vid möte</t>
        </is>
      </c>
      <c r="F6" s="9" t="inlineStr">
        <is>
          <t>FAK-2026-004</t>
        </is>
      </c>
      <c r="G6" s="9" t="inlineStr">
        <is>
          <t>5564567890</t>
        </is>
      </c>
      <c r="H6" s="10" t="n">
        <v>450</v>
      </c>
      <c r="I6" s="11" t="n">
        <v>0.12</v>
      </c>
      <c r="J6" s="10">
        <f>H6*I6</f>
        <v/>
      </c>
      <c r="K6" s="10">
        <f>H6+J6</f>
        <v/>
      </c>
      <c r="L6" s="12">
        <f>IF(OR(I6=0.25,I6=0.12,I6=0.06),"Ja","Nej")</f>
        <v/>
      </c>
      <c r="M6" s="10">
        <f>IF(L6="Ja",J6,0)</f>
        <v/>
      </c>
      <c r="N6" s="12" t="inlineStr">
        <is>
          <t>Godkänd</t>
        </is>
      </c>
      <c r="O6" s="9" t="inlineStr">
        <is>
          <t>Delvis ersättningsbar</t>
        </is>
      </c>
    </row>
    <row r="7">
      <c r="A7" s="3" t="inlineStr">
        <is>
          <t>2026-03-01</t>
        </is>
      </c>
      <c r="B7" s="4" t="inlineStr">
        <is>
          <t>Eva</t>
        </is>
      </c>
      <c r="C7" s="4" t="inlineStr">
        <is>
          <t>Västerås</t>
        </is>
      </c>
      <c r="D7" s="4" t="inlineStr">
        <is>
          <t>Hyra</t>
        </is>
      </c>
      <c r="E7" s="4" t="inlineStr">
        <is>
          <t>Kontorshyra del 1</t>
        </is>
      </c>
      <c r="F7" s="4" t="inlineStr">
        <is>
          <t>FAK-2026-005</t>
        </is>
      </c>
      <c r="G7" s="4" t="inlineStr">
        <is>
          <t>5565678901</t>
        </is>
      </c>
      <c r="H7" s="5" t="n">
        <v>10000</v>
      </c>
      <c r="I7" s="6" t="n">
        <v>0</v>
      </c>
      <c r="J7" s="5">
        <f>H7*I7</f>
        <v/>
      </c>
      <c r="K7" s="5">
        <f>H7+J7</f>
        <v/>
      </c>
      <c r="L7" s="7">
        <f>IF(OR(I7=0.25,I7=0.12,I7=0.06),"Ja","Nej")</f>
        <v/>
      </c>
      <c r="M7" s="5">
        <f>IF(L7="Ja",J7,0)</f>
        <v/>
      </c>
      <c r="N7" s="7" t="inlineStr">
        <is>
          <t>Godkänd</t>
        </is>
      </c>
      <c r="O7" s="4" t="inlineStr">
        <is>
          <t>Ingen moms</t>
        </is>
      </c>
    </row>
    <row r="8">
      <c r="A8" s="8" t="inlineStr">
        <is>
          <t>2026-03-18</t>
        </is>
      </c>
      <c r="B8" s="9" t="inlineStr">
        <is>
          <t>Anders</t>
        </is>
      </c>
      <c r="C8" s="9" t="inlineStr">
        <is>
          <t>Örebro</t>
        </is>
      </c>
      <c r="D8" s="9" t="inlineStr">
        <is>
          <t>Marknadsföring</t>
        </is>
      </c>
      <c r="E8" s="9" t="inlineStr">
        <is>
          <t>Annonskampanj</t>
        </is>
      </c>
      <c r="F8" s="9" t="inlineStr">
        <is>
          <t>FAK-2026-006</t>
        </is>
      </c>
      <c r="G8" s="9" t="inlineStr">
        <is>
          <t>5566789012</t>
        </is>
      </c>
      <c r="H8" s="10" t="n">
        <v>4000</v>
      </c>
      <c r="I8" s="11" t="n">
        <v>0.25</v>
      </c>
      <c r="J8" s="10">
        <f>H8*I8</f>
        <v/>
      </c>
      <c r="K8" s="10">
        <f>H8+J8</f>
        <v/>
      </c>
      <c r="L8" s="12">
        <f>IF(OR(I8=0.25,I8=0.12,I8=0.06),"Ja","Nej")</f>
        <v/>
      </c>
      <c r="M8" s="10">
        <f>IF(L8="Ja",J8,0)</f>
        <v/>
      </c>
      <c r="N8" s="12" t="inlineStr">
        <is>
          <t>Utbetald</t>
        </is>
      </c>
      <c r="O8" s="9" t="inlineStr">
        <is>
          <t>Moms ersätts</t>
        </is>
      </c>
    </row>
    <row r="9">
      <c r="A9" s="3" t="inlineStr">
        <is>
          <t>2026-04-05</t>
        </is>
      </c>
      <c r="B9" s="4" t="inlineStr">
        <is>
          <t>Sara</t>
        </is>
      </c>
      <c r="C9" s="4" t="inlineStr">
        <is>
          <t>Linköping</t>
        </is>
      </c>
      <c r="D9" s="4" t="inlineStr">
        <is>
          <t>Förbrukning</t>
        </is>
      </c>
      <c r="E9" s="4" t="inlineStr">
        <is>
          <t>Städmaterial</t>
        </is>
      </c>
      <c r="F9" s="4" t="inlineStr">
        <is>
          <t>FAK-2026-007</t>
        </is>
      </c>
      <c r="G9" s="4" t="inlineStr">
        <is>
          <t>5567890123</t>
        </is>
      </c>
      <c r="H9" s="5" t="n">
        <v>620</v>
      </c>
      <c r="I9" s="6" t="n">
        <v>0.25</v>
      </c>
      <c r="J9" s="5">
        <f>H9*I9</f>
        <v/>
      </c>
      <c r="K9" s="5">
        <f>H9+J9</f>
        <v/>
      </c>
      <c r="L9" s="7">
        <f>IF(OR(I9=0.25,I9=0.12,I9=0.06),"Ja","Nej")</f>
        <v/>
      </c>
      <c r="M9" s="5">
        <f>IF(L9="Ja",J9,0)</f>
        <v/>
      </c>
      <c r="N9" s="7" t="inlineStr">
        <is>
          <t>Inkommen</t>
        </is>
      </c>
      <c r="O9" s="4" t="inlineStr">
        <is>
          <t>Saknar bilaga</t>
        </is>
      </c>
    </row>
    <row r="10">
      <c r="A10" s="8" t="inlineStr">
        <is>
          <t>2026-04-20</t>
        </is>
      </c>
      <c r="B10" s="9" t="inlineStr">
        <is>
          <t>Erik</t>
        </is>
      </c>
      <c r="C10" s="9" t="inlineStr">
        <is>
          <t>Helsingborg</t>
        </is>
      </c>
      <c r="D10" s="9" t="inlineStr">
        <is>
          <t>Utbildning</t>
        </is>
      </c>
      <c r="E10" s="9" t="inlineStr">
        <is>
          <t>Kursavgift</t>
        </is>
      </c>
      <c r="F10" s="9" t="inlineStr">
        <is>
          <t>FAK-2026-008</t>
        </is>
      </c>
      <c r="G10" s="9" t="inlineStr">
        <is>
          <t>5568901234</t>
        </is>
      </c>
      <c r="H10" s="10" t="n">
        <v>3200</v>
      </c>
      <c r="I10" s="11" t="n">
        <v>0</v>
      </c>
      <c r="J10" s="10">
        <f>H10*I10</f>
        <v/>
      </c>
      <c r="K10" s="10">
        <f>H10+J10</f>
        <v/>
      </c>
      <c r="L10" s="12">
        <f>IF(OR(I10=0.25,I10=0.12,I10=0.06),"Ja","Nej")</f>
        <v/>
      </c>
      <c r="M10" s="10">
        <f>IF(L10="Ja",J10,0)</f>
        <v/>
      </c>
      <c r="N10" s="12" t="inlineStr">
        <is>
          <t>Avvisad</t>
        </is>
      </c>
      <c r="O10" s="9" t="inlineStr">
        <is>
          <t>Ej momsbelagd tjänst</t>
        </is>
      </c>
    </row>
    <row r="11">
      <c r="A11" s="3" t="inlineStr">
        <is>
          <t>2026-05-07</t>
        </is>
      </c>
      <c r="B11" s="4" t="inlineStr">
        <is>
          <t>Anna</t>
        </is>
      </c>
      <c r="C11" s="4" t="inlineStr">
        <is>
          <t>Stockholm</t>
        </is>
      </c>
      <c r="D11" s="4" t="inlineStr">
        <is>
          <t>Resor</t>
        </is>
      </c>
      <c r="E11" s="4" t="inlineStr">
        <is>
          <t>Parkering vid möte</t>
        </is>
      </c>
      <c r="F11" s="4" t="inlineStr">
        <is>
          <t>FAK-2026-009</t>
        </is>
      </c>
      <c r="G11" s="4" t="inlineStr">
        <is>
          <t>5561234567</t>
        </is>
      </c>
      <c r="H11" s="5" t="n">
        <v>180</v>
      </c>
      <c r="I11" s="6" t="n">
        <v>0.25</v>
      </c>
      <c r="J11" s="5">
        <f>H11*I11</f>
        <v/>
      </c>
      <c r="K11" s="5">
        <f>H11+J11</f>
        <v/>
      </c>
      <c r="L11" s="7">
        <f>IF(OR(I11=0.25,I11=0.12,I11=0.06),"Ja","Nej")</f>
        <v/>
      </c>
      <c r="M11" s="5">
        <f>IF(L11="Ja",J11,0)</f>
        <v/>
      </c>
      <c r="N11" s="7" t="inlineStr">
        <is>
          <t>Godkänd</t>
        </is>
      </c>
      <c r="O11" s="4" t="inlineStr">
        <is>
          <t>Låg kostnad</t>
        </is>
      </c>
    </row>
    <row r="12">
      <c r="A12" s="8" t="inlineStr">
        <is>
          <t>2026-05-22</t>
        </is>
      </c>
      <c r="B12" s="9" t="inlineStr">
        <is>
          <t>Johan</t>
        </is>
      </c>
      <c r="C12" s="9" t="inlineStr">
        <is>
          <t>Göteborg</t>
        </is>
      </c>
      <c r="D12" s="9" t="inlineStr">
        <is>
          <t>Kontorsmaterial</t>
        </is>
      </c>
      <c r="E12" s="9" t="inlineStr">
        <is>
          <t>Papper och pennor</t>
        </is>
      </c>
      <c r="F12" s="9" t="inlineStr">
        <is>
          <t>FAK-2026-010</t>
        </is>
      </c>
      <c r="G12" s="9" t="inlineStr">
        <is>
          <t>5562345678</t>
        </is>
      </c>
      <c r="H12" s="10" t="n">
        <v>950</v>
      </c>
      <c r="I12" s="11" t="n">
        <v>0.25</v>
      </c>
      <c r="J12" s="10">
        <f>H12*I12</f>
        <v/>
      </c>
      <c r="K12" s="10">
        <f>H12+J12</f>
        <v/>
      </c>
      <c r="L12" s="12">
        <f>IF(OR(I12=0.25,I12=0.12,I12=0.06),"Ja","Nej")</f>
        <v/>
      </c>
      <c r="M12" s="10">
        <f>IF(L12="Ja",J12,0)</f>
        <v/>
      </c>
      <c r="N12" s="12" t="inlineStr">
        <is>
          <t>Utbetald</t>
        </is>
      </c>
      <c r="O12" s="9" t="inlineStr">
        <is>
          <t>Komplett underlag</t>
        </is>
      </c>
    </row>
    <row r="13">
      <c r="A13" s="13" t="inlineStr">
        <is>
          <t>TOTALT</t>
        </is>
      </c>
      <c r="B13" s="14" t="n"/>
      <c r="C13" s="14" t="n"/>
      <c r="D13" s="14" t="n"/>
      <c r="E13" s="14" t="n"/>
      <c r="F13" s="14" t="n"/>
      <c r="G13" s="14" t="n"/>
      <c r="H13" s="15">
        <f>SUM(H3:H12)</f>
        <v/>
      </c>
      <c r="I13" s="14" t="n"/>
      <c r="J13" s="15">
        <f>SUM(J3:J12)</f>
        <v/>
      </c>
      <c r="K13" s="15">
        <f>SUM(K3:K12)</f>
        <v/>
      </c>
      <c r="L13" s="14" t="n"/>
      <c r="M13" s="15">
        <f>SUM(M3:M12)</f>
        <v/>
      </c>
      <c r="N13" s="14" t="n"/>
      <c r="O13" s="14" t="n"/>
    </row>
  </sheetData>
  <mergeCells count="1">
    <mergeCell ref="A1:O1"/>
  </mergeCells>
  <conditionalFormatting sqref="N3:N12">
    <cfRule type="expression" priority="1" dxfId="0" stopIfTrue="0">
      <formula>$N3="Godkänd"</formula>
    </cfRule>
    <cfRule type="expression" priority="2" dxfId="1" stopIfTrue="0">
      <formula>$N3="Utbetald"</formula>
    </cfRule>
    <cfRule type="expression" priority="3" dxfId="2" stopIfTrue="0">
      <formula>$N3="Avvisad"</formula>
    </cfRule>
  </conditionalFormatting>
  <dataValidations count="2">
    <dataValidation sqref="I3:I100" showErrorMessage="1" showInputMessage="1" allowBlank="1" errorTitle="Ogiltig momssats" error="Välj 25%, 12%, 6% eller 0%" type="list">
      <formula1>"25%,12%,6%,0%"</formula1>
    </dataValidation>
    <dataValidation sqref="N3:N100" showErrorMessage="1" showInputMessage="1" allowBlank="1" errorTitle="Ogiltig status" error="Välj ett giltigt statusvärde" type="list">
      <formula1>"Ny,Inkommen,Godkänd,Utbetald,Avvisad"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6" customWidth="1" min="1" max="1"/>
    <col width="26" customWidth="1" min="2" max="2"/>
    <col width="20" customWidth="1" min="3" max="3"/>
    <col width="30" customWidth="1" min="4" max="4"/>
    <col width="14" customWidth="1" min="5" max="5"/>
  </cols>
  <sheetData>
    <row r="1" ht="28" customHeight="1">
      <c r="A1" s="1" t="inlineStr">
        <is>
          <t>Sammanställning – Momsersättning 2026</t>
        </is>
      </c>
    </row>
    <row r="2">
      <c r="A2" s="2" t="inlineStr">
        <is>
          <t>Nyckeltal</t>
        </is>
      </c>
      <c r="B2" s="2" t="inlineStr">
        <is>
          <t>Värde</t>
        </is>
      </c>
    </row>
    <row r="3">
      <c r="A3" s="16" t="inlineStr">
        <is>
          <t>Antal underlag</t>
        </is>
      </c>
      <c r="B3" s="17">
        <f>COUNTA(Momsersättning!A3:A100)</f>
        <v/>
      </c>
    </row>
    <row r="4">
      <c r="A4" s="18" t="inlineStr">
        <is>
          <t>Totalt belopp exkl. moms (kr)</t>
        </is>
      </c>
      <c r="B4" s="10">
        <f>SUM(Momsersättning!H3:H100)</f>
        <v/>
      </c>
    </row>
    <row r="5">
      <c r="A5" s="16" t="inlineStr">
        <is>
          <t>Totalt momsbelopp (kr)</t>
        </is>
      </c>
      <c r="B5" s="5">
        <f>SUM(Momsersättning!J3:J100)</f>
        <v/>
      </c>
    </row>
    <row r="6">
      <c r="A6" s="18" t="inlineStr">
        <is>
          <t>Totalt ersättningsbart belopp (kr)</t>
        </is>
      </c>
      <c r="B6" s="10">
        <f>SUM(Momsersättning!M3:M100)</f>
        <v/>
      </c>
    </row>
    <row r="7">
      <c r="A7" s="16" t="inlineStr">
        <is>
          <t>Medelbelopp per post (kr)</t>
        </is>
      </c>
      <c r="B7" s="5">
        <f>IFERROR(AVERAGE(Momsersättning!H3:H100),0)</f>
        <v/>
      </c>
    </row>
    <row r="8">
      <c r="A8" s="18" t="inlineStr">
        <is>
          <t>Antal godkända</t>
        </is>
      </c>
      <c r="B8" s="19">
        <f>COUNTIF(Momsersättning!N3:N100,"Godkänd")</f>
        <v/>
      </c>
    </row>
    <row r="9">
      <c r="A9" s="16" t="inlineStr">
        <is>
          <t>Antal utbetalda</t>
        </is>
      </c>
      <c r="B9" s="17">
        <f>COUNTIF(Momsersättning!N3:N100,"Utbetald")</f>
        <v/>
      </c>
    </row>
    <row r="10">
      <c r="A10" s="18" t="inlineStr">
        <is>
          <t>Antal avvisade</t>
        </is>
      </c>
      <c r="B10" s="19">
        <f>COUNTIF(Momsersättning!N3:N100,"Avvisad")</f>
        <v/>
      </c>
    </row>
    <row r="11">
      <c r="A11" s="16" t="inlineStr">
        <is>
          <t>Andel ersättningsbara poster</t>
        </is>
      </c>
      <c r="B11" s="20">
        <f>IFERROR(COUNTIF(Momsersättning!L3:L100,"Ja")/COUNTA(Momsersättning!A3:A100),0)</f>
        <v/>
      </c>
    </row>
    <row r="14">
      <c r="A14" s="21" t="inlineStr">
        <is>
          <t>Månadsöversikt</t>
        </is>
      </c>
    </row>
    <row r="15">
      <c r="A15" s="2" t="inlineStr">
        <is>
          <t>Månad</t>
        </is>
      </c>
      <c r="B15" s="2" t="inlineStr">
        <is>
          <t>Belopp exkl. moms (kr)</t>
        </is>
      </c>
      <c r="C15" s="2" t="inlineStr">
        <is>
          <t>Momsbelopp (kr)</t>
        </is>
      </c>
      <c r="D15" s="2" t="inlineStr">
        <is>
          <t>Ersättningsbart belopp (kr)</t>
        </is>
      </c>
      <c r="E15" s="2" t="inlineStr">
        <is>
          <t>Antal poster</t>
        </is>
      </c>
    </row>
    <row r="16">
      <c r="A16" s="16" t="inlineStr">
        <is>
          <t>Januari 2026</t>
        </is>
      </c>
      <c r="B16" s="5">
        <f>SUMIFS(Momsersättning!H3:H100,Momsersättning!A3:A100,"&gt;="&amp;DATE(2026,1,1),Momsersättning!A3:A100,"&lt;="&amp;DATE(2026,1,31))</f>
        <v/>
      </c>
      <c r="C16" s="5">
        <f>SUMIFS(Momsersättning!J3:J100,Momsersättning!A3:A100,"&gt;="&amp;DATE(2026,1,1),Momsersättning!A3:A100,"&lt;="&amp;DATE(2026,1,31))</f>
        <v/>
      </c>
      <c r="D16" s="5">
        <f>SUMIFS(Momsersättning!M3:M100,Momsersättning!A3:A100,"&gt;="&amp;DATE(2026,1,1),Momsersättning!A3:A100,"&lt;="&amp;DATE(2026,1,31))</f>
        <v/>
      </c>
      <c r="E16" s="22">
        <f>COUNTIFS(Momsersättning!A3:A100,"&gt;="&amp;DATE(2026,1,1),Momsersättning!A3:A100,"&lt;="&amp;DATE(2026,1,31))</f>
        <v/>
      </c>
    </row>
    <row r="17">
      <c r="A17" s="18" t="inlineStr">
        <is>
          <t>Februari 2026</t>
        </is>
      </c>
      <c r="B17" s="10">
        <f>SUMIFS(Momsersättning!H3:H100,Momsersättning!A3:A100,"&gt;="&amp;DATE(2026,2,1),Momsersättning!A3:A100,"&lt;="&amp;DATE(2026,2,28))</f>
        <v/>
      </c>
      <c r="C17" s="10">
        <f>SUMIFS(Momsersättning!J3:J100,Momsersättning!A3:A100,"&gt;="&amp;DATE(2026,2,1),Momsersättning!A3:A100,"&lt;="&amp;DATE(2026,2,28))</f>
        <v/>
      </c>
      <c r="D17" s="10">
        <f>SUMIFS(Momsersättning!M3:M100,Momsersättning!A3:A100,"&gt;="&amp;DATE(2026,2,1),Momsersättning!A3:A100,"&lt;="&amp;DATE(2026,2,28))</f>
        <v/>
      </c>
      <c r="E17" s="23">
        <f>COUNTIFS(Momsersättning!A3:A100,"&gt;="&amp;DATE(2026,2,1),Momsersättning!A3:A100,"&lt;="&amp;DATE(2026,2,28))</f>
        <v/>
      </c>
    </row>
    <row r="18">
      <c r="A18" s="16" t="inlineStr">
        <is>
          <t>Mars 2026</t>
        </is>
      </c>
      <c r="B18" s="5">
        <f>SUMIFS(Momsersättning!H3:H100,Momsersättning!A3:A100,"&gt;="&amp;DATE(2026,3,1),Momsersättning!A3:A100,"&lt;="&amp;DATE(2026,3,31))</f>
        <v/>
      </c>
      <c r="C18" s="5">
        <f>SUMIFS(Momsersättning!J3:J100,Momsersättning!A3:A100,"&gt;="&amp;DATE(2026,3,1),Momsersättning!A3:A100,"&lt;="&amp;DATE(2026,3,31))</f>
        <v/>
      </c>
      <c r="D18" s="5">
        <f>SUMIFS(Momsersättning!M3:M100,Momsersättning!A3:A100,"&gt;="&amp;DATE(2026,3,1),Momsersättning!A3:A100,"&lt;="&amp;DATE(2026,3,31))</f>
        <v/>
      </c>
      <c r="E18" s="22">
        <f>COUNTIFS(Momsersättning!A3:A100,"&gt;="&amp;DATE(2026,3,1),Momsersättning!A3:A100,"&lt;="&amp;DATE(2026,3,31))</f>
        <v/>
      </c>
    </row>
    <row r="19">
      <c r="A19" s="18" t="inlineStr">
        <is>
          <t>April 2026</t>
        </is>
      </c>
      <c r="B19" s="10">
        <f>SUMIFS(Momsersättning!H3:H100,Momsersättning!A3:A100,"&gt;="&amp;DATE(2026,4,1),Momsersättning!A3:A100,"&lt;="&amp;DATE(2026,4,30))</f>
        <v/>
      </c>
      <c r="C19" s="10">
        <f>SUMIFS(Momsersättning!J3:J100,Momsersättning!A3:A100,"&gt;="&amp;DATE(2026,4,1),Momsersättning!A3:A100,"&lt;="&amp;DATE(2026,4,30))</f>
        <v/>
      </c>
      <c r="D19" s="10">
        <f>SUMIFS(Momsersättning!M3:M100,Momsersättning!A3:A100,"&gt;="&amp;DATE(2026,4,1),Momsersättning!A3:A100,"&lt;="&amp;DATE(2026,4,30))</f>
        <v/>
      </c>
      <c r="E19" s="23">
        <f>COUNTIFS(Momsersättning!A3:A100,"&gt;="&amp;DATE(2026,4,1),Momsersättning!A3:A100,"&lt;="&amp;DATE(2026,4,30))</f>
        <v/>
      </c>
    </row>
    <row r="20">
      <c r="A20" s="16" t="inlineStr">
        <is>
          <t>Maj 2026</t>
        </is>
      </c>
      <c r="B20" s="5">
        <f>SUMIFS(Momsersättning!H3:H100,Momsersättning!A3:A100,"&gt;="&amp;DATE(2026,5,1),Momsersättning!A3:A100,"&lt;="&amp;DATE(2026,5,31))</f>
        <v/>
      </c>
      <c r="C20" s="5">
        <f>SUMIFS(Momsersättning!J3:J100,Momsersättning!A3:A100,"&gt;="&amp;DATE(2026,5,1),Momsersättning!A3:A100,"&lt;="&amp;DATE(2026,5,31))</f>
        <v/>
      </c>
      <c r="D20" s="5">
        <f>SUMIFS(Momsersättning!M3:M100,Momsersättning!A3:A100,"&gt;="&amp;DATE(2026,5,1),Momsersättning!A3:A100,"&lt;="&amp;DATE(2026,5,31))</f>
        <v/>
      </c>
      <c r="E20" s="22">
        <f>COUNTIFS(Momsersättning!A3:A100,"&gt;="&amp;DATE(2026,5,1),Momsersättning!A3:A100,"&lt;="&amp;DATE(2026,5,31))</f>
        <v/>
      </c>
    </row>
    <row r="21">
      <c r="A21" s="13" t="inlineStr">
        <is>
          <t>TOTALT</t>
        </is>
      </c>
      <c r="B21" s="15">
        <f>SUM(B16:B20)</f>
        <v/>
      </c>
      <c r="C21" s="15">
        <f>SUM(C16:C20)</f>
        <v/>
      </c>
      <c r="D21" s="15">
        <f>SUM(D16:D20)</f>
        <v/>
      </c>
      <c r="E21" s="24">
        <f>SUM(E16:E20)</f>
        <v/>
      </c>
    </row>
    <row r="23">
      <c r="A23" s="25" t="inlineStr">
        <is>
          <t>Statusöversikt</t>
        </is>
      </c>
    </row>
    <row r="24">
      <c r="A24" s="2" t="inlineStr">
        <is>
          <t>Status</t>
        </is>
      </c>
      <c r="B24" s="2" t="inlineStr">
        <is>
          <t>Antal</t>
        </is>
      </c>
    </row>
    <row r="25">
      <c r="A25" s="9" t="inlineStr">
        <is>
          <t>Ny</t>
        </is>
      </c>
      <c r="B25" s="23">
        <f>COUNTIF(Momsersättning!N3:N100,"Ny")</f>
        <v/>
      </c>
    </row>
    <row r="26">
      <c r="A26" s="4" t="inlineStr">
        <is>
          <t>Inkommen</t>
        </is>
      </c>
      <c r="B26" s="22">
        <f>COUNTIF(Momsersättning!N3:N100,"Inkommen")</f>
        <v/>
      </c>
    </row>
    <row r="27">
      <c r="A27" s="9" t="inlineStr">
        <is>
          <t>Godkänd</t>
        </is>
      </c>
      <c r="B27" s="23">
        <f>COUNTIF(Momsersättning!N3:N100,"Godkänd")</f>
        <v/>
      </c>
    </row>
    <row r="28">
      <c r="A28" s="4" t="inlineStr">
        <is>
          <t>Utbetald</t>
        </is>
      </c>
      <c r="B28" s="22">
        <f>COUNTIF(Momsersättning!N3:N100,"Utbetald")</f>
        <v/>
      </c>
    </row>
    <row r="29">
      <c r="A29" s="9" t="inlineStr">
        <is>
          <t>Avvisad</t>
        </is>
      </c>
      <c r="B29" s="23">
        <f>COUNTIF(Momsersättning!N3:N100,"Avvisad")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30" customWidth="1" min="1" max="1"/>
    <col width="70" customWidth="1" min="2" max="2"/>
  </cols>
  <sheetData>
    <row r="1" ht="28" customHeight="1">
      <c r="A1" s="1" t="inlineStr">
        <is>
          <t>Instruktioner – Momsersättning Excel-mall</t>
        </is>
      </c>
    </row>
    <row r="2">
      <c r="A2" s="2" t="inlineStr">
        <is>
          <t>Avsnitt</t>
        </is>
      </c>
      <c r="B2" s="2" t="inlineStr">
        <is>
          <t>Beskrivning</t>
        </is>
      </c>
    </row>
    <row r="3" ht="36" customHeight="1">
      <c r="A3" s="26" t="inlineStr">
        <is>
          <t>ÖVERSIKT</t>
        </is>
      </c>
      <c r="B3" s="27" t="inlineStr">
        <is>
          <t>Denna Excel-mall används för att registrera och följa upp inköp/kostnader där moms kan vara ersättningsbar eller ska återbetalas. Passar både företag och föreningar.</t>
        </is>
      </c>
    </row>
    <row r="4" ht="36" customHeight="1">
      <c r="A4" s="28" t="inlineStr">
        <is>
          <t>Fliken: Momsersättning</t>
        </is>
      </c>
      <c r="B4" s="29" t="inlineStr">
        <is>
          <t>Huvudregistret. Fyll i en rad per faktura/kostnad. Kolumnerna J (Momsbelopp), K (Belopp inkl. moms), L (Ersättningsbar moms?) och M (Ersättningsbart belopp) beräknas automatiskt med formler.</t>
        </is>
      </c>
    </row>
    <row r="5" ht="36" customHeight="1">
      <c r="A5" s="26" t="inlineStr">
        <is>
          <t>Kolumn: Datum</t>
        </is>
      </c>
      <c r="B5" s="27" t="inlineStr">
        <is>
          <t>Ange fakturadatum i formatet YYYY-MM-DD, t.ex. 2026-03-15.</t>
        </is>
      </c>
    </row>
    <row r="6" ht="36" customHeight="1">
      <c r="A6" s="28" t="inlineStr">
        <is>
          <t>Kolumn: Leverantör</t>
        </is>
      </c>
      <c r="B6" s="29" t="inlineStr">
        <is>
          <t>Namn på leverantören eller säljaren.</t>
        </is>
      </c>
    </row>
    <row r="7" ht="36" customHeight="1">
      <c r="A7" s="26" t="inlineStr">
        <is>
          <t>Kolumn: Ort</t>
        </is>
      </c>
      <c r="B7" s="27" t="inlineStr">
        <is>
          <t>Orten där leverantören är baserad eller inköpet gjordes.</t>
        </is>
      </c>
    </row>
    <row r="8" ht="36" customHeight="1">
      <c r="A8" s="28" t="inlineStr">
        <is>
          <t>Kolumn: Kategori</t>
        </is>
      </c>
      <c r="B8" s="29" t="inlineStr">
        <is>
          <t>Välj eller skriv en lämplig kategori: Kontorsmaterial, Resor, IT-tjänster, Representation, Hyra, Marknadsföring, Förbrukning, Utbildning m.fl.</t>
        </is>
      </c>
    </row>
    <row r="9" ht="36" customHeight="1">
      <c r="A9" s="26" t="inlineStr">
        <is>
          <t>Kolumn: Beskrivning</t>
        </is>
      </c>
      <c r="B9" s="27" t="inlineStr">
        <is>
          <t>Kort beskrivning av vad inköpet/kostnaden avser.</t>
        </is>
      </c>
    </row>
    <row r="10" ht="36" customHeight="1">
      <c r="A10" s="28" t="inlineStr">
        <is>
          <t>Kolumn: Fakturanummer</t>
        </is>
      </c>
      <c r="B10" s="29" t="inlineStr">
        <is>
          <t>Fakturans unika referensnummer från leverantören.</t>
        </is>
      </c>
    </row>
    <row r="11" ht="36" customHeight="1">
      <c r="A11" s="26" t="inlineStr">
        <is>
          <t>Kolumn: Organisationsnummer</t>
        </is>
      </c>
      <c r="B11" s="27" t="inlineStr">
        <is>
          <t>Leverantörens organisationsnummer (10 siffror). Anges som text.</t>
        </is>
      </c>
    </row>
    <row r="12" ht="36" customHeight="1">
      <c r="A12" s="28" t="inlineStr">
        <is>
          <t>Kolumn: Belopp exkl. moms</t>
        </is>
      </c>
      <c r="B12" s="29" t="inlineStr">
        <is>
          <t>Ange beloppet exklusive moms i kronor. Gul bakgrund = inmatningsfält.</t>
        </is>
      </c>
    </row>
    <row r="13" ht="36" customHeight="1">
      <c r="A13" s="26" t="inlineStr">
        <is>
          <t>Kolumn: Momssats</t>
        </is>
      </c>
      <c r="B13" s="27" t="inlineStr">
        <is>
          <t>Välj momssats från rullgardinslistan: 25%, 12%, 6% eller 0%. Observera: välj korrekt sats för typen av vara/tjänst.</t>
        </is>
      </c>
    </row>
    <row r="14" ht="36" customHeight="1">
      <c r="A14" s="28" t="inlineStr">
        <is>
          <t>Kolumn: Momsbelopp</t>
        </is>
      </c>
      <c r="B14" s="29" t="inlineStr">
        <is>
          <t>Beräknas automatiskt: Belopp exkl. moms × Momssats.</t>
        </is>
      </c>
    </row>
    <row r="15" ht="36" customHeight="1">
      <c r="A15" s="26" t="inlineStr">
        <is>
          <t>Kolumn: Belopp inkl. moms</t>
        </is>
      </c>
      <c r="B15" s="27" t="inlineStr">
        <is>
          <t>Beräknas automatiskt: Belopp exkl. moms + Momsbelopp.</t>
        </is>
      </c>
    </row>
    <row r="16" ht="36" customHeight="1">
      <c r="A16" s="28" t="inlineStr">
        <is>
          <t>Kolumn: Ersättningsbar moms?</t>
        </is>
      </c>
      <c r="B16" s="29" t="inlineStr">
        <is>
          <t>Beräknas automatiskt: 'Ja' om momssatsen är 25%, 12% eller 6%. 'Nej' om 0%.</t>
        </is>
      </c>
    </row>
    <row r="17" ht="36" customHeight="1">
      <c r="A17" s="26" t="inlineStr">
        <is>
          <t>Kolumn: Ersättningsbart belopp</t>
        </is>
      </c>
      <c r="B17" s="27" t="inlineStr">
        <is>
          <t>Beräknas automatiskt: Om ersättningsbar = Ja, visas momsbeloppet, annars 0 kr.</t>
        </is>
      </c>
    </row>
    <row r="18" ht="36" customHeight="1">
      <c r="A18" s="28" t="inlineStr">
        <is>
          <t>Kolumn: Status</t>
        </is>
      </c>
      <c r="B18" s="29" t="inlineStr">
        <is>
          <t>Välj status från rullgardinslistan: Ny, Inkommen, Godkänd, Utbetald, Avvisad. Celler färgkodas automatiskt.</t>
        </is>
      </c>
    </row>
    <row r="19" ht="36" customHeight="1">
      <c r="A19" s="26" t="inlineStr">
        <is>
          <t>Kolumn: Kommentar</t>
        </is>
      </c>
      <c r="B19" s="27" t="inlineStr">
        <is>
          <t>Fritext för noteringar, t.ex. bilagestatus, godkännande, avvikelser.</t>
        </is>
      </c>
    </row>
    <row r="20" ht="36" customHeight="1">
      <c r="A20" s="28" t="inlineStr">
        <is>
          <t>Fliken: Sammanställning</t>
        </is>
      </c>
      <c r="B20" s="29" t="inlineStr">
        <is>
          <t>Visar nyckeltal och månadsöversikt beräknade från Momsersättning-fliken. Uppdateras automatiskt när data läggs till. Innehåller stapeldiagram och cirkeldiagram.</t>
        </is>
      </c>
    </row>
    <row r="21" ht="36" customHeight="1">
      <c r="A21" s="26" t="inlineStr">
        <is>
          <t>Månadsöversikt</t>
        </is>
      </c>
      <c r="B21" s="27" t="inlineStr">
        <is>
          <t>Visar summerade belopp per månad (januari–maj 2026). Formler hämtar data automatiskt från Momsersättning-fliken.</t>
        </is>
      </c>
    </row>
    <row r="22" ht="36" customHeight="1">
      <c r="A22" s="28" t="inlineStr">
        <is>
          <t>Statusöversikt</t>
        </is>
      </c>
      <c r="B22" s="29" t="inlineStr">
        <is>
          <t>Räknar antal poster per status. Cirkeldiagrammet ger en visuell bild av fördelningen.</t>
        </is>
      </c>
    </row>
    <row r="23" ht="36" customHeight="1">
      <c r="A23" s="26" t="inlineStr">
        <is>
          <t>MOMSREGLER – 25%</t>
        </is>
      </c>
      <c r="B23" s="27" t="inlineStr">
        <is>
          <t>Standard momssats för de flesta varor och tjänster.</t>
        </is>
      </c>
    </row>
    <row r="24" ht="36" customHeight="1">
      <c r="A24" s="28" t="inlineStr">
        <is>
          <t>MOMSREGLER – 12%</t>
        </is>
      </c>
      <c r="B24" s="29" t="inlineStr">
        <is>
          <t>Gäller bl.a. livsmedel, restaurangtjänster, hotell/camping och personbefordran (tåg, buss inom Sverige).</t>
        </is>
      </c>
    </row>
    <row r="25" ht="36" customHeight="1">
      <c r="A25" s="26" t="inlineStr">
        <is>
          <t>MOMSREGLER – 6%</t>
        </is>
      </c>
      <c r="B25" s="27" t="inlineStr">
        <is>
          <t>Gäller bl.a. tidningar, böcker, kollektivtrafik, konserter och idrottsevenemang.</t>
        </is>
      </c>
    </row>
    <row r="26" ht="36" customHeight="1">
      <c r="A26" s="28" t="inlineStr">
        <is>
          <t>MOMSREGLER – 0%</t>
        </is>
      </c>
      <c r="B26" s="29" t="inlineStr">
        <is>
          <t>Momsfria tjänster, t.ex. utbildning, sjukvård, bank/finans. Ingen moms att återkräva.</t>
        </is>
      </c>
    </row>
    <row r="27" ht="36" customHeight="1">
      <c r="A27" s="26" t="inlineStr">
        <is>
          <t>VIKTIGT</t>
        </is>
      </c>
      <c r="B27" s="27" t="inlineStr">
        <is>
          <t>Denna mall är ett hjälpmedel. Kontrollera alltid aktuella momsregler hos Skatteverket (skatteverket.se). Spara originalfakturor som underlag för eventuell granskning.</t>
        </is>
      </c>
    </row>
    <row r="28" ht="36" customHeight="1">
      <c r="A28" s="28" t="inlineStr">
        <is>
          <t>TIPS</t>
        </is>
      </c>
      <c r="B28" s="29" t="inlineStr">
        <is>
          <t>Lägg till nya rader från rad 3 nedåt. Kopiera formlerna i kolumnerna J–M från en befintlig rad. Kontrollera att momssats anges korrekt – formeln för ersättningsbar moms bygger på detta värde.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2026-06-05T08:34:39Z</dcterms:created>
  <dcterms:modified xmlns:dcterms="http://purl.org/dc/terms/" xmlns:xsi="http://www.w3.org/2001/XMLSchema-instance" xsi:type="dcterms:W3CDTF">2026-06-05T08:34:39Z</dcterms:modified>
</cp:coreProperties>
</file>