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riodiseringsfond" sheetId="1" state="visible" r:id="rId1"/>
    <sheet xmlns:r="http://schemas.openxmlformats.org/officeDocument/2006/relationships" name="Översikt" sheetId="2" state="visible" r:id="rId2"/>
    <sheet xmlns:r="http://schemas.openxmlformats.org/officeDocument/2006/relationships" name="Instruktion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 ##0"/>
    <numFmt numFmtId="165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b val="1"/>
      <color rgb="00FFFFFF"/>
      <sz val="14"/>
    </font>
    <font>
      <name val="Calibri"/>
      <sz val="10"/>
    </font>
    <font>
      <name val="Calibri"/>
      <b val="1"/>
      <sz val="10"/>
    </font>
    <font>
      <name val="Calibri"/>
      <b val="1"/>
      <color rgb="001E293B"/>
      <sz val="11"/>
    </font>
    <font>
      <name val="Calibri"/>
      <color rgb="001E293B"/>
      <sz val="10"/>
    </font>
  </fonts>
  <fills count="9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14B8A6"/>
      </patternFill>
    </fill>
    <fill>
      <patternFill patternType="solid">
        <fgColor rgb="00DC2626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164" fontId="0" fillId="3" borderId="1" applyAlignment="1" pivotButton="0" quotePrefix="0" xfId="0">
      <alignment horizontal="right" vertical="center"/>
    </xf>
    <xf numFmtId="165" fontId="0" fillId="4" borderId="1" applyAlignment="1" pivotButton="0" quotePrefix="0" xfId="0">
      <alignment horizontal="center" vertical="center" wrapText="1"/>
    </xf>
    <xf numFmtId="164" fontId="0" fillId="4" borderId="1" applyAlignment="1" pivotButton="0" quotePrefix="0" xfId="0">
      <alignment horizontal="right" vertical="center"/>
    </xf>
    <xf numFmtId="1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165" fontId="0" fillId="5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right" vertical="center"/>
    </xf>
    <xf numFmtId="1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right" vertical="center"/>
    </xf>
    <xf numFmtId="164" fontId="3" fillId="2" borderId="1" applyAlignment="1" pivotButton="0" quotePrefix="0" xfId="0">
      <alignment horizontal="right" vertical="center"/>
    </xf>
    <xf numFmtId="0" fontId="4" fillId="2" borderId="0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 wrapText="1"/>
    </xf>
    <xf numFmtId="164" fontId="6" fillId="3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 wrapText="1"/>
    </xf>
    <xf numFmtId="165" fontId="6" fillId="3" borderId="1" applyAlignment="1" pivotButton="0" quotePrefix="0" xfId="0">
      <alignment horizontal="right" vertical="center"/>
    </xf>
    <xf numFmtId="1" fontId="6" fillId="3" borderId="1" applyAlignment="1" pivotButton="0" quotePrefix="0" xfId="0">
      <alignment horizontal="right" vertical="center"/>
    </xf>
    <xf numFmtId="0" fontId="7" fillId="0" borderId="0" pivotButton="0" quotePrefix="0" xfId="0"/>
    <xf numFmtId="0" fontId="3" fillId="6" borderId="1" applyAlignment="1" pivotButton="0" quotePrefix="0" xfId="0">
      <alignment horizontal="center" vertical="center" wrapText="1"/>
    </xf>
    <xf numFmtId="0" fontId="0" fillId="0" borderId="1" pivotButton="0" quotePrefix="0" xfId="0"/>
    <xf numFmtId="164" fontId="0" fillId="0" borderId="1" pivotButton="0" quotePrefix="0" xfId="0"/>
    <xf numFmtId="0" fontId="3" fillId="6" borderId="0" pivotButton="0" quotePrefix="0" xfId="0"/>
    <xf numFmtId="164" fontId="0" fillId="0" borderId="0" pivotButton="0" quotePrefix="0" xfId="0"/>
    <xf numFmtId="0" fontId="3" fillId="7" borderId="1" applyAlignment="1" pivotButton="0" quotePrefix="0" xfId="0">
      <alignment horizontal="left" vertical="center" wrapText="1"/>
    </xf>
    <xf numFmtId="0" fontId="2" fillId="8" borderId="1" applyAlignment="1" pivotButton="0" quotePrefix="0" xfId="0">
      <alignment horizontal="left" vertical="center" wrapText="1"/>
    </xf>
    <xf numFmtId="0" fontId="8" fillId="4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color rgb="00DC2626"/>
      </font>
      <fill>
        <patternFill patternType="solid">
          <fgColor rgb="00FEE2E2"/>
        </patternFill>
      </fill>
    </dxf>
    <dxf>
      <font>
        <color rgb="00166534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Resultat, Avsättning och Skatt per år</a:t>
            </a:r>
          </a:p>
        </rich>
      </tx>
    </title>
    <plotArea>
      <lineChart>
        <grouping val="standard"/>
        <ser>
          <idx val="0"/>
          <order val="0"/>
          <tx>
            <strRef>
              <f>'Översikt'!B16</f>
            </strRef>
          </tx>
          <spPr>
            <a:ln xmlns:a="http://schemas.openxmlformats.org/drawingml/2006/main" w="20000">
              <a:solidFill>
                <a:srgbClr val="1E293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'Översikt'!$A$17:$A$22</f>
            </numRef>
          </cat>
          <val>
            <numRef>
              <f>'Översikt'!$B$17:$B$22</f>
            </numRef>
          </val>
        </ser>
        <ser>
          <idx val="1"/>
          <order val="1"/>
          <tx>
            <strRef>
              <f>'Översikt'!C16</f>
            </strRef>
          </tx>
          <spPr>
            <a:ln xmlns:a="http://schemas.openxmlformats.org/drawingml/2006/main" w="20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'Översikt'!$A$17:$A$22</f>
            </numRef>
          </cat>
          <val>
            <numRef>
              <f>'Översikt'!$C$17:$C$22</f>
            </numRef>
          </val>
        </ser>
        <ser>
          <idx val="2"/>
          <order val="2"/>
          <tx>
            <strRef>
              <f>'Översikt'!D16</f>
            </strRef>
          </tx>
          <spPr>
            <a:ln xmlns:a="http://schemas.openxmlformats.org/drawingml/2006/main" w="20000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'Översikt'!$A$17:$A$22</f>
            </numRef>
          </cat>
          <val>
            <numRef>
              <f>'Översikt'!$D$17:$D$22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Beskattningsår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Belopp (kr)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Avsättning per beskattningsår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'Översikt'!C16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'Översikt'!$A$17:$A$22</f>
            </numRef>
          </cat>
          <val>
            <numRef>
              <f>'Översikt'!$C$17:$C$22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Beskattningsår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Avsättning (kr)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Fond: Kvarvarande vs Återförd</a:t>
            </a:r>
          </a:p>
        </rich>
      </tx>
    </title>
    <plotArea>
      <pieChart>
        <varyColors val="1"/>
        <ser>
          <idx val="0"/>
          <order val="0"/>
          <tx>
            <strRef>
              <f>'Översikt'!B24</f>
            </strRef>
          </tx>
          <spPr>
            <a:ln xmlns:a="http://schemas.openxmlformats.org/drawingml/2006/main">
              <a:prstDash val="solid"/>
            </a:ln>
          </spPr>
          <val>
            <numRef>
              <f>'Översikt'!$B$25:$B$26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21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3</col>
      <colOff>0</colOff>
      <row>38</row>
      <rowOff>0</rowOff>
    </from>
    <ext cx="504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8" customWidth="1" min="2" max="2"/>
    <col width="18" customWidth="1" min="3" max="3"/>
    <col width="14" customWidth="1" min="4" max="4"/>
    <col width="22" customWidth="1" min="5" max="5"/>
    <col width="20" customWidth="1" min="6" max="6"/>
    <col width="14" customWidth="1" min="7" max="7"/>
    <col width="26" customWidth="1" min="8" max="8"/>
    <col width="22" customWidth="1" min="9" max="9"/>
    <col width="24" customWidth="1" min="10" max="10"/>
    <col width="20" customWidth="1" min="11" max="11"/>
    <col width="22" customWidth="1" min="12" max="12"/>
    <col width="13" customWidth="1" min="13" max="13"/>
    <col width="30" customWidth="1" min="14" max="14"/>
  </cols>
  <sheetData>
    <row r="1" ht="28" customHeight="1">
      <c r="A1" s="1" t="inlineStr">
        <is>
          <t>Periodiseringsfond – Avsättningar och återföringar</t>
        </is>
      </c>
    </row>
    <row r="2" ht="36" customHeight="1">
      <c r="A2" s="2" t="inlineStr">
        <is>
          <t>Beskattningsår</t>
        </is>
      </c>
      <c r="B2" s="2" t="inlineStr">
        <is>
          <t>Företagsnamn</t>
        </is>
      </c>
      <c r="C2" s="2" t="inlineStr">
        <is>
          <t>Organisationsnummer</t>
        </is>
      </c>
      <c r="D2" s="2" t="inlineStr">
        <is>
          <t>Kommun</t>
        </is>
      </c>
      <c r="E2" s="2" t="inlineStr">
        <is>
          <t>Resultat före skatt (kr)</t>
        </is>
      </c>
      <c r="F2" s="2" t="inlineStr">
        <is>
          <t>Avsättning (kr)</t>
        </is>
      </c>
      <c r="G2" s="2" t="inlineStr">
        <is>
          <t>% av resultat</t>
        </is>
      </c>
      <c r="H2" s="2" t="inlineStr">
        <is>
          <t>Tidigare fond att återföra (kr)</t>
        </is>
      </c>
      <c r="I2" s="2" t="inlineStr">
        <is>
          <t>Återföring detta år (kr)</t>
        </is>
      </c>
      <c r="J2" s="2" t="inlineStr">
        <is>
          <t>Skattepliktigt resultat (kr)</t>
        </is>
      </c>
      <c r="K2" s="2" t="inlineStr">
        <is>
          <t>Bolagsskatt (kr)</t>
        </is>
      </c>
      <c r="L2" s="2" t="inlineStr">
        <is>
          <t>Kvarvarande fond (kr)</t>
        </is>
      </c>
      <c r="M2" s="2" t="inlineStr">
        <is>
          <t>Förfalloår</t>
        </is>
      </c>
      <c r="N2" s="2" t="inlineStr">
        <is>
          <t>Kommentar</t>
        </is>
      </c>
    </row>
    <row r="3">
      <c r="A3" s="3" t="n">
        <v>2021</v>
      </c>
      <c r="B3" s="4" t="inlineStr">
        <is>
          <t>Anna Karlsson Konsult AB</t>
        </is>
      </c>
      <c r="C3" s="3" t="inlineStr">
        <is>
          <t>556801-2345</t>
        </is>
      </c>
      <c r="D3" s="3" t="inlineStr">
        <is>
          <t>Stockholm</t>
        </is>
      </c>
      <c r="E3" s="5" t="n">
        <v>1200000</v>
      </c>
      <c r="F3" s="5" t="n">
        <v>250000</v>
      </c>
      <c r="G3" s="6">
        <f>IFERROR(IF(E3&gt;0,MIN(F3,E3*0.25)/E3,0),0)</f>
        <v/>
      </c>
      <c r="H3" s="5" t="n">
        <v>0</v>
      </c>
      <c r="I3" s="5" t="n">
        <v>0</v>
      </c>
      <c r="J3" s="7">
        <f>IFERROR(E3-MIN(F3,E3*0.25)+I3,0)</f>
        <v/>
      </c>
      <c r="K3" s="7">
        <f>IFERROR(MAX(0,J3)*0.206,0)</f>
        <v/>
      </c>
      <c r="L3" s="7">
        <f>IFERROR(MAX(0,H3+F3-I3),0)</f>
        <v/>
      </c>
      <c r="M3" s="8" t="n">
        <v>2027</v>
      </c>
      <c r="N3" s="9" t="inlineStr">
        <is>
          <t>Första avsättning</t>
        </is>
      </c>
    </row>
    <row r="4">
      <c r="A4" s="3" t="n">
        <v>2022</v>
      </c>
      <c r="B4" s="4" t="inlineStr">
        <is>
          <t>Erik Andersson Bygg AB</t>
        </is>
      </c>
      <c r="C4" s="3" t="inlineStr">
        <is>
          <t>556812-3456</t>
        </is>
      </c>
      <c r="D4" s="3" t="inlineStr">
        <is>
          <t>Göteborg</t>
        </is>
      </c>
      <c r="E4" s="5" t="n">
        <v>850000</v>
      </c>
      <c r="F4" s="5" t="n">
        <v>180000</v>
      </c>
      <c r="G4" s="10">
        <f>IFERROR(IF(E4&gt;0,MIN(F4,E4*0.25)/E4,0),0)</f>
        <v/>
      </c>
      <c r="H4" s="5" t="n">
        <v>250000</v>
      </c>
      <c r="I4" s="5" t="n">
        <v>0</v>
      </c>
      <c r="J4" s="11">
        <f>IFERROR(E4-MIN(F4,E4*0.25)+I4,0)</f>
        <v/>
      </c>
      <c r="K4" s="11">
        <f>IFERROR(MAX(0,J4)*0.206,0)</f>
        <v/>
      </c>
      <c r="L4" s="11">
        <f>IFERROR(MAX(0,H4+F4-I4),0)</f>
        <v/>
      </c>
      <c r="M4" s="12" t="n">
        <v>2028</v>
      </c>
      <c r="N4" s="13" t="inlineStr">
        <is>
          <t>Ny avsättning</t>
        </is>
      </c>
    </row>
    <row r="5">
      <c r="A5" s="3" t="n">
        <v>2023</v>
      </c>
      <c r="B5" s="4" t="inlineStr">
        <is>
          <t>Sara Lind Marknad AB</t>
        </is>
      </c>
      <c r="C5" s="3" t="inlineStr">
        <is>
          <t>556823-4567</t>
        </is>
      </c>
      <c r="D5" s="3" t="inlineStr">
        <is>
          <t>Malmö</t>
        </is>
      </c>
      <c r="E5" s="5" t="n">
        <v>1050000</v>
      </c>
      <c r="F5" s="5" t="n">
        <v>200000</v>
      </c>
      <c r="G5" s="6">
        <f>IFERROR(IF(E5&gt;0,MIN(F5,E5*0.25)/E5,0),0)</f>
        <v/>
      </c>
      <c r="H5" s="5" t="n">
        <v>430000</v>
      </c>
      <c r="I5" s="5" t="n">
        <v>0</v>
      </c>
      <c r="J5" s="7">
        <f>IFERROR(E5-MIN(F5,E5*0.25)+I5,0)</f>
        <v/>
      </c>
      <c r="K5" s="7">
        <f>IFERROR(MAX(0,J5)*0.206,0)</f>
        <v/>
      </c>
      <c r="L5" s="7">
        <f>IFERROR(MAX(0,H5+F5-I5),0)</f>
        <v/>
      </c>
      <c r="M5" s="8" t="n">
        <v>2029</v>
      </c>
      <c r="N5" s="9" t="inlineStr">
        <is>
          <t>Fond växer</t>
        </is>
      </c>
    </row>
    <row r="6">
      <c r="A6" s="3" t="n">
        <v>2024</v>
      </c>
      <c r="B6" s="4" t="inlineStr">
        <is>
          <t>Johan Svensson IT AB</t>
        </is>
      </c>
      <c r="C6" s="3" t="inlineStr">
        <is>
          <t>556834-5678</t>
        </is>
      </c>
      <c r="D6" s="3" t="inlineStr">
        <is>
          <t>Uppsala</t>
        </is>
      </c>
      <c r="E6" s="5" t="n">
        <v>1600000</v>
      </c>
      <c r="F6" s="5" t="n">
        <v>300000</v>
      </c>
      <c r="G6" s="10">
        <f>IFERROR(IF(E6&gt;0,MIN(F6,E6*0.25)/E6,0),0)</f>
        <v/>
      </c>
      <c r="H6" s="5" t="n">
        <v>630000</v>
      </c>
      <c r="I6" s="5" t="n">
        <v>80000</v>
      </c>
      <c r="J6" s="11">
        <f>IFERROR(E6-MIN(F6,E6*0.25)+I6,0)</f>
        <v/>
      </c>
      <c r="K6" s="11">
        <f>IFERROR(MAX(0,J6)*0.206,0)</f>
        <v/>
      </c>
      <c r="L6" s="11">
        <f>IFERROR(MAX(0,H6+F6-I6),0)</f>
        <v/>
      </c>
      <c r="M6" s="12" t="n">
        <v>2030</v>
      </c>
      <c r="N6" s="13" t="inlineStr">
        <is>
          <t>Delvis återföring</t>
        </is>
      </c>
    </row>
    <row r="7">
      <c r="A7" s="3" t="n">
        <v>2025</v>
      </c>
      <c r="B7" s="4" t="inlineStr">
        <is>
          <t>Karin Nilsson Design AB</t>
        </is>
      </c>
      <c r="C7" s="3" t="inlineStr">
        <is>
          <t>556845-6789</t>
        </is>
      </c>
      <c r="D7" s="3" t="inlineStr">
        <is>
          <t>Västerås</t>
        </is>
      </c>
      <c r="E7" s="5" t="n">
        <v>740000</v>
      </c>
      <c r="F7" s="5" t="n">
        <v>150000</v>
      </c>
      <c r="G7" s="6">
        <f>IFERROR(IF(E7&gt;0,MIN(F7,E7*0.25)/E7,0),0)</f>
        <v/>
      </c>
      <c r="H7" s="5" t="n">
        <v>850000</v>
      </c>
      <c r="I7" s="5" t="n">
        <v>100000</v>
      </c>
      <c r="J7" s="7">
        <f>IFERROR(E7-MIN(F7,E7*0.25)+I7,0)</f>
        <v/>
      </c>
      <c r="K7" s="7">
        <f>IFERROR(MAX(0,J7)*0.206,0)</f>
        <v/>
      </c>
      <c r="L7" s="7">
        <f>IFERROR(MAX(0,H7+F7-I7),0)</f>
        <v/>
      </c>
      <c r="M7" s="8" t="n">
        <v>2031</v>
      </c>
      <c r="N7" s="9" t="inlineStr">
        <is>
          <t>Lägre år</t>
        </is>
      </c>
    </row>
    <row r="8">
      <c r="A8" s="3" t="n">
        <v>2026</v>
      </c>
      <c r="B8" s="4" t="inlineStr">
        <is>
          <t>Lars Johansson Redovisning AB</t>
        </is>
      </c>
      <c r="C8" s="3" t="inlineStr">
        <is>
          <t>556856-7890</t>
        </is>
      </c>
      <c r="D8" s="3" t="inlineStr">
        <is>
          <t>Örebro</t>
        </is>
      </c>
      <c r="E8" s="5" t="n">
        <v>980000</v>
      </c>
      <c r="F8" s="5" t="n">
        <v>200000</v>
      </c>
      <c r="G8" s="10">
        <f>IFERROR(IF(E8&gt;0,MIN(F8,E8*0.25)/E8,0),0)</f>
        <v/>
      </c>
      <c r="H8" s="5" t="n">
        <v>900000</v>
      </c>
      <c r="I8" s="5" t="n">
        <v>150000</v>
      </c>
      <c r="J8" s="11">
        <f>IFERROR(E8-MIN(F8,E8*0.25)+I8,0)</f>
        <v/>
      </c>
      <c r="K8" s="11">
        <f>IFERROR(MAX(0,J8)*0.206,0)</f>
        <v/>
      </c>
      <c r="L8" s="11">
        <f>IFERROR(MAX(0,H8+F8-I8),0)</f>
        <v/>
      </c>
      <c r="M8" s="12" t="n">
        <v>2032</v>
      </c>
      <c r="N8" s="13" t="inlineStr">
        <is>
          <t>Återföring pågår</t>
        </is>
      </c>
    </row>
    <row r="9">
      <c r="A9" s="3" t="n">
        <v>2026</v>
      </c>
      <c r="B9" s="4" t="inlineStr">
        <is>
          <t>Eva Berg Handel AB</t>
        </is>
      </c>
      <c r="C9" s="3" t="inlineStr">
        <is>
          <t>556867-8901</t>
        </is>
      </c>
      <c r="D9" s="3" t="inlineStr">
        <is>
          <t>Linköping</t>
        </is>
      </c>
      <c r="E9" s="5" t="n">
        <v>1300000</v>
      </c>
      <c r="F9" s="5" t="n">
        <v>250000</v>
      </c>
      <c r="G9" s="6">
        <f>IFERROR(IF(E9&gt;0,MIN(F9,E9*0.25)/E9,0),0)</f>
        <v/>
      </c>
      <c r="H9" s="5" t="n">
        <v>750000</v>
      </c>
      <c r="I9" s="5" t="n">
        <v>200000</v>
      </c>
      <c r="J9" s="7">
        <f>IFERROR(E9-MIN(F9,E9*0.25)+I9,0)</f>
        <v/>
      </c>
      <c r="K9" s="7">
        <f>IFERROR(MAX(0,J9)*0.206,0)</f>
        <v/>
      </c>
      <c r="L9" s="7">
        <f>IFERROR(MAX(0,H9+F9-I9),0)</f>
        <v/>
      </c>
      <c r="M9" s="8" t="n">
        <v>2032</v>
      </c>
      <c r="N9" s="9" t="inlineStr">
        <is>
          <t>Högt resultat</t>
        </is>
      </c>
    </row>
    <row r="10">
      <c r="A10" s="3" t="n">
        <v>2025</v>
      </c>
      <c r="B10" s="4" t="inlineStr">
        <is>
          <t>Anders Pettersson Transport AB</t>
        </is>
      </c>
      <c r="C10" s="3" t="inlineStr">
        <is>
          <t>556878-9012</t>
        </is>
      </c>
      <c r="D10" s="3" t="inlineStr">
        <is>
          <t>Helsingborg</t>
        </is>
      </c>
      <c r="E10" s="5" t="n">
        <v>620000</v>
      </c>
      <c r="F10" s="5" t="n">
        <v>120000</v>
      </c>
      <c r="G10" s="10">
        <f>IFERROR(IF(E10&gt;0,MIN(F10,E10*0.25)/E10,0),0)</f>
        <v/>
      </c>
      <c r="H10" s="5" t="n">
        <v>500000</v>
      </c>
      <c r="I10" s="5" t="n">
        <v>60000</v>
      </c>
      <c r="J10" s="11">
        <f>IFERROR(E10-MIN(F10,E10*0.25)+I10,0)</f>
        <v/>
      </c>
      <c r="K10" s="11">
        <f>IFERROR(MAX(0,J10)*0.206,0)</f>
        <v/>
      </c>
      <c r="L10" s="11">
        <f>IFERROR(MAX(0,H10+F10-I10),0)</f>
        <v/>
      </c>
      <c r="M10" s="12" t="n">
        <v>2031</v>
      </c>
      <c r="N10" s="13" t="inlineStr">
        <is>
          <t>Transport</t>
        </is>
      </c>
    </row>
    <row r="11">
      <c r="A11" s="3" t="n">
        <v>2024</v>
      </c>
      <c r="B11" s="4" t="inlineStr">
        <is>
          <t>Malin Ekström Service AB</t>
        </is>
      </c>
      <c r="C11" s="3" t="inlineStr">
        <is>
          <t>556889-0123</t>
        </is>
      </c>
      <c r="D11" s="3" t="inlineStr">
        <is>
          <t>Borås</t>
        </is>
      </c>
      <c r="E11" s="5" t="n">
        <v>930000</v>
      </c>
      <c r="F11" s="5" t="n">
        <v>175000</v>
      </c>
      <c r="G11" s="6">
        <f>IFERROR(IF(E11&gt;0,MIN(F11,E11*0.25)/E11,0),0)</f>
        <v/>
      </c>
      <c r="H11" s="5" t="n">
        <v>325000</v>
      </c>
      <c r="I11" s="5" t="n">
        <v>50000</v>
      </c>
      <c r="J11" s="7">
        <f>IFERROR(E11-MIN(F11,E11*0.25)+I11,0)</f>
        <v/>
      </c>
      <c r="K11" s="7">
        <f>IFERROR(MAX(0,J11)*0.206,0)</f>
        <v/>
      </c>
      <c r="L11" s="7">
        <f>IFERROR(MAX(0,H11+F11-I11),0)</f>
        <v/>
      </c>
      <c r="M11" s="8" t="n">
        <v>2030</v>
      </c>
      <c r="N11" s="9" t="inlineStr">
        <is>
          <t>Serviceföretag</t>
        </is>
      </c>
    </row>
    <row r="12">
      <c r="A12" s="3" t="n">
        <v>2023</v>
      </c>
      <c r="B12" s="4" t="inlineStr">
        <is>
          <t>Niklas Holm Produktion AB</t>
        </is>
      </c>
      <c r="C12" s="3" t="inlineStr">
        <is>
          <t>556890-1234</t>
        </is>
      </c>
      <c r="D12" s="3" t="inlineStr">
        <is>
          <t>Jönköping</t>
        </is>
      </c>
      <c r="E12" s="5" t="n">
        <v>1400000</v>
      </c>
      <c r="F12" s="5" t="n">
        <v>275000</v>
      </c>
      <c r="G12" s="10">
        <f>IFERROR(IF(E12&gt;0,MIN(F12,E12*0.25)/E12,0),0)</f>
        <v/>
      </c>
      <c r="H12" s="5" t="n">
        <v>200000</v>
      </c>
      <c r="I12" s="5" t="n">
        <v>0</v>
      </c>
      <c r="J12" s="11">
        <f>IFERROR(E12-MIN(F12,E12*0.25)+I12,0)</f>
        <v/>
      </c>
      <c r="K12" s="11">
        <f>IFERROR(MAX(0,J12)*0.206,0)</f>
        <v/>
      </c>
      <c r="L12" s="11">
        <f>IFERROR(MAX(0,H12+F12-I12),0)</f>
        <v/>
      </c>
      <c r="M12" s="12" t="n">
        <v>2029</v>
      </c>
      <c r="N12" s="13" t="inlineStr">
        <is>
          <t>Produktionsbolag</t>
        </is>
      </c>
    </row>
    <row r="13">
      <c r="A13" s="14" t="inlineStr">
        <is>
          <t>SUMMERING</t>
        </is>
      </c>
      <c r="B13" s="14" t="n"/>
      <c r="C13" s="14" t="n"/>
      <c r="D13" s="14" t="n"/>
      <c r="E13" s="15">
        <f>SUM(E3:E12)</f>
        <v/>
      </c>
      <c r="F13" s="15">
        <f>SUM(F3:F12)</f>
        <v/>
      </c>
      <c r="G13" s="14" t="n"/>
      <c r="H13" s="14" t="n"/>
      <c r="I13" s="15">
        <f>SUM(I3:I12)</f>
        <v/>
      </c>
      <c r="J13" s="15">
        <f>SUM(J3:J12)</f>
        <v/>
      </c>
      <c r="K13" s="15">
        <f>SUM(K3:K12)</f>
        <v/>
      </c>
      <c r="L13" s="15">
        <f>SUM(L3:L12)</f>
        <v/>
      </c>
      <c r="M13" s="14" t="n"/>
      <c r="N13" s="14" t="n"/>
    </row>
  </sheetData>
  <mergeCells count="1">
    <mergeCell ref="A1:N1"/>
  </mergeCells>
  <conditionalFormatting sqref="F3:F12">
    <cfRule type="expression" priority="1" dxfId="0" stopIfTrue="1">
      <formula>=AND(F3&gt;0,F3&gt;E3*0.25)</formula>
    </cfRule>
  </conditionalFormatting>
  <conditionalFormatting sqref="L3:L12">
    <cfRule type="expression" priority="2" dxfId="1" stopIfTrue="1">
      <formula>=L3&gt;0</formula>
    </cfRule>
  </conditionalFormatting>
  <dataValidations count="2">
    <dataValidation sqref="A3:A50" showErrorMessage="1" showInputMessage="1" allowBlank="0" errorTitle="Ogiltigt år" error="Ange ett giltigt år (2010–2040)" type="whole" operator="between">
      <formula1>2010</formula1>
      <formula2>2040</formula2>
    </dataValidation>
    <dataValidation sqref="E3:I50" showErrorMessage="1" showInputMessage="1" allowBlank="0" errorTitle="Ogiltigt belopp" error="Beloppet måste vara 0 eller större" type="decimal" operator="greaterThanOrEqual">
      <formula1>0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6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32" customHeight="1">
      <c r="A1" s="16" t="inlineStr">
        <is>
          <t>Periodiseringsfond – Översikt och nyckeltal</t>
        </is>
      </c>
    </row>
    <row r="2" ht="28" customHeight="1">
      <c r="A2" s="2" t="inlineStr">
        <is>
          <t>Nyckeltal</t>
        </is>
      </c>
      <c r="B2" s="2" t="inlineStr">
        <is>
          <t>Värde</t>
        </is>
      </c>
    </row>
    <row r="3">
      <c r="A3" s="17" t="inlineStr">
        <is>
          <t>Total avsättning till periodiseringsfond (kr)</t>
        </is>
      </c>
      <c r="B3" s="18">
        <f>IFERROR(SUM(Periodiseringsfond!F3:F50),0)</f>
        <v/>
      </c>
    </row>
    <row r="4">
      <c r="A4" s="19" t="inlineStr">
        <is>
          <t>Total återföring (kr)</t>
        </is>
      </c>
      <c r="B4" s="18">
        <f>IFERROR(SUM(Periodiseringsfond!I3:I50),0)</f>
        <v/>
      </c>
    </row>
    <row r="5">
      <c r="A5" s="17" t="inlineStr">
        <is>
          <t>Total bolagsskatt (kr)</t>
        </is>
      </c>
      <c r="B5" s="18">
        <f>IFERROR(SUM(Periodiseringsfond!K3:K50),0)</f>
        <v/>
      </c>
    </row>
    <row r="6">
      <c r="A6" s="19" t="inlineStr">
        <is>
          <t>Genomsnittlig avsättningsgrad</t>
        </is>
      </c>
      <c r="B6" s="20">
        <f>IFERROR(AVERAGE(Periodiseringsfond!G3:G50),0)</f>
        <v/>
      </c>
    </row>
    <row r="7">
      <c r="A7" s="17" t="inlineStr">
        <is>
          <t>Antal år med avsättning</t>
        </is>
      </c>
      <c r="B7" s="21">
        <f>IFERROR(COUNTIF(Periodiseringsfond!F3:F50,"&gt;0"),0)</f>
        <v/>
      </c>
    </row>
    <row r="8">
      <c r="A8" s="19" t="inlineStr">
        <is>
          <t>Antal år med återföring</t>
        </is>
      </c>
      <c r="B8" s="21">
        <f>IFERROR(COUNTIF(Periodiseringsfond!I3:I50,"&gt;0"),0)</f>
        <v/>
      </c>
    </row>
    <row r="9">
      <c r="A9" s="17" t="inlineStr">
        <is>
          <t>Total kvarvarande fond (kr)</t>
        </is>
      </c>
      <c r="B9" s="18">
        <f>IFERROR(SUM(Periodiseringsfond!L3:L50),0)</f>
        <v/>
      </c>
    </row>
    <row r="10">
      <c r="A10" s="19" t="inlineStr">
        <is>
          <t>Avsättning som andel av resultat</t>
        </is>
      </c>
      <c r="B10" s="20">
        <f>IFERROR(SUM(Periodiseringsfond!F3:F50)/SUM(Periodiseringsfond!E3:E50),0)</f>
        <v/>
      </c>
    </row>
    <row r="11">
      <c r="A11" s="17" t="inlineStr">
        <is>
          <t>Genomsnittlig bolagsskatt per år (kr)</t>
        </is>
      </c>
      <c r="B11" s="18">
        <f>IFERROR(AVERAGE(Periodiseringsfond!K3:K50),0)</f>
        <v/>
      </c>
    </row>
    <row r="12">
      <c r="A12" s="19" t="inlineStr">
        <is>
          <t>Totalt skattepliktigt resultat (kr)</t>
        </is>
      </c>
      <c r="B12" s="18">
        <f>IFERROR(SUM(Periodiseringsfond!J3:J50),0)</f>
        <v/>
      </c>
    </row>
    <row r="15">
      <c r="A15" s="22" t="inlineStr">
        <is>
          <t>Diagram – Underlagsdata</t>
        </is>
      </c>
    </row>
    <row r="16">
      <c r="A16" s="23" t="inlineStr">
        <is>
          <t>Beskattningsår</t>
        </is>
      </c>
      <c r="B16" s="23" t="inlineStr">
        <is>
          <t>Resultat (kr)</t>
        </is>
      </c>
      <c r="C16" s="23" t="inlineStr">
        <is>
          <t>Avsättning (kr)</t>
        </is>
      </c>
      <c r="D16" s="23" t="inlineStr">
        <is>
          <t>Skatt (kr)</t>
        </is>
      </c>
      <c r="E16" s="23" t="inlineStr">
        <is>
          <t>Kvarv. fond (kr)</t>
        </is>
      </c>
    </row>
    <row r="17">
      <c r="A17" s="24" t="n">
        <v>2021</v>
      </c>
      <c r="B17" s="25" t="n">
        <v>1200000</v>
      </c>
      <c r="C17" s="25" t="n">
        <v>250000</v>
      </c>
      <c r="D17" s="25">
        <f>IFERROR(C17*0.206,0)</f>
        <v/>
      </c>
      <c r="E17" s="25">
        <f>IFERROR(MAX(0,C17),0)</f>
        <v/>
      </c>
    </row>
    <row r="18">
      <c r="A18" s="24" t="n">
        <v>2022</v>
      </c>
      <c r="B18" s="25" t="n">
        <v>850000</v>
      </c>
      <c r="C18" s="25" t="n">
        <v>180000</v>
      </c>
      <c r="D18" s="25">
        <f>IFERROR(C18*0.206,0)</f>
        <v/>
      </c>
      <c r="E18" s="25">
        <f>IFERROR(MAX(0,C18),0)</f>
        <v/>
      </c>
    </row>
    <row r="19">
      <c r="A19" s="24" t="n">
        <v>2023</v>
      </c>
      <c r="B19" s="25" t="n">
        <v>1050000</v>
      </c>
      <c r="C19" s="25" t="n">
        <v>200000</v>
      </c>
      <c r="D19" s="25">
        <f>IFERROR(C19*0.206,0)</f>
        <v/>
      </c>
      <c r="E19" s="25">
        <f>IFERROR(MAX(0,C19),0)</f>
        <v/>
      </c>
    </row>
    <row r="20">
      <c r="A20" s="24" t="n">
        <v>2024</v>
      </c>
      <c r="B20" s="25" t="n">
        <v>1600000</v>
      </c>
      <c r="C20" s="25" t="n">
        <v>300000</v>
      </c>
      <c r="D20" s="25">
        <f>IFERROR(C20*0.206,0)</f>
        <v/>
      </c>
      <c r="E20" s="25">
        <f>IFERROR(MAX(0,C20),0)</f>
        <v/>
      </c>
    </row>
    <row r="21">
      <c r="A21" s="24" t="n">
        <v>2025</v>
      </c>
      <c r="B21" s="25" t="n">
        <v>740000</v>
      </c>
      <c r="C21" s="25" t="n">
        <v>150000</v>
      </c>
      <c r="D21" s="25">
        <f>IFERROR(C21*0.206,0)</f>
        <v/>
      </c>
      <c r="E21" s="25">
        <f>IFERROR(MAX(0,C21),0)</f>
        <v/>
      </c>
    </row>
    <row r="22">
      <c r="A22" s="24" t="n">
        <v>2026</v>
      </c>
      <c r="B22" s="25" t="n">
        <v>980000</v>
      </c>
      <c r="C22" s="25" t="n">
        <v>200000</v>
      </c>
      <c r="D22" s="25">
        <f>IFERROR(C22*0.206,0)</f>
        <v/>
      </c>
      <c r="E22" s="25">
        <f>IFERROR(MAX(0,C22),0)</f>
        <v/>
      </c>
    </row>
    <row r="24">
      <c r="A24" s="26" t="inlineStr">
        <is>
          <t>Kategori</t>
        </is>
      </c>
      <c r="B24" s="26" t="inlineStr">
        <is>
          <t>Belopp (kr)</t>
        </is>
      </c>
    </row>
    <row r="25">
      <c r="A25" t="inlineStr">
        <is>
          <t>Kvarvarande fond</t>
        </is>
      </c>
      <c r="B25" s="27">
        <f>IFERROR(SUM(Periodiseringsfond!L3:L50),0)</f>
        <v/>
      </c>
    </row>
    <row r="26">
      <c r="A26" t="inlineStr">
        <is>
          <t>Total återföring</t>
        </is>
      </c>
      <c r="B26" s="27">
        <f>IFERROR(SUM(Periodiseringsfond!I3:I50),0)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C49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70" customWidth="1" min="2" max="2"/>
    <col width="20" customWidth="1" min="3" max="3"/>
  </cols>
  <sheetData>
    <row r="1" ht="32" customHeight="1">
      <c r="B1" s="16" t="inlineStr">
        <is>
          <t>Instruktioner – Periodiseringsfond Excel-mall</t>
        </is>
      </c>
    </row>
    <row r="2" ht="40" customHeight="1">
      <c r="B2" s="28" t="inlineStr">
        <is>
          <t>⚠️  OBS: Denna mall är ett planeringsstöd – inte juridisk eller skattemässig rådgivning. Stäm alltid av med Skatteverket eller en redovisningskonsult.</t>
        </is>
      </c>
    </row>
    <row r="4" ht="22" customHeight="1">
      <c r="B4" s="29" t="inlineStr">
        <is>
          <t>Vad är periodiseringsfond?</t>
        </is>
      </c>
    </row>
    <row r="5" ht="18" customHeight="1">
      <c r="B5" s="30" t="inlineStr">
        <is>
          <t>Periodiseringsfond är ett skatterättsligt verktyg som gör det möjligt för aktiebolag och enskilda</t>
        </is>
      </c>
    </row>
    <row r="6" ht="18" customHeight="1">
      <c r="B6" s="31" t="inlineStr">
        <is>
          <t>firmor att skjuta upp beskattning av delar av vinsten till ett senare beskattningsår.</t>
        </is>
      </c>
    </row>
    <row r="7" ht="18" customHeight="1">
      <c r="B7" s="30" t="inlineStr">
        <is>
          <t>Avsättningen minskar det skattepliktiga resultatet det år den görs.</t>
        </is>
      </c>
    </row>
    <row r="8" ht="8" customHeight="1"/>
    <row r="9" ht="22" customHeight="1">
      <c r="B9" s="29" t="inlineStr">
        <is>
          <t>Hur används denna mall?</t>
        </is>
      </c>
    </row>
    <row r="10" ht="18" customHeight="1">
      <c r="B10" s="31" t="inlineStr">
        <is>
          <t>1. Fyll i Beskattningsår, Företagsnamn, Organisationsnummer och Kommun i kolumn A–D.</t>
        </is>
      </c>
    </row>
    <row r="11" ht="18" customHeight="1">
      <c r="B11" s="30" t="inlineStr">
        <is>
          <t>2. Ange Resultat före skatt (kr) i kolumn E – detta är grunden för beräkningarna.</t>
        </is>
      </c>
    </row>
    <row r="12" ht="18" customHeight="1">
      <c r="B12" s="31" t="inlineStr">
        <is>
          <t>3. Ange önskad Avsättning (kr) i kolumn F. Formeln beräknar automatiskt % och eventuell taköverträdelse.</t>
        </is>
      </c>
    </row>
    <row r="13" ht="18" customHeight="1">
      <c r="B13" s="30" t="inlineStr">
        <is>
          <t>4. Ange Tidigare fond att återföra (kr) i kolumn H (ackumulerat saldo från föregående år).</t>
        </is>
      </c>
    </row>
    <row r="14" ht="18" customHeight="1">
      <c r="B14" s="31" t="inlineStr">
        <is>
          <t>5. Ange Återföring detta år (kr) i kolumn I om återföring sker.</t>
        </is>
      </c>
    </row>
    <row r="15" ht="18" customHeight="1">
      <c r="B15" s="30" t="inlineStr">
        <is>
          <t>6. Kolumnerna J–L beräknas automatiskt: skattepliktigt resultat, skatt och kvarvarande fond.</t>
        </is>
      </c>
    </row>
    <row r="16" ht="8" customHeight="1"/>
    <row r="17" ht="22" customHeight="1">
      <c r="B17" s="29" t="inlineStr">
        <is>
          <t>6-årsregeln</t>
        </is>
      </c>
    </row>
    <row r="18" ht="18" customHeight="1">
      <c r="B18" s="31" t="inlineStr">
        <is>
          <t>En avsättning till periodiseringsfond MÅSTE återföras senast 6 år efter det beskattningsår</t>
        </is>
      </c>
    </row>
    <row r="19" ht="18" customHeight="1">
      <c r="B19" s="30" t="inlineStr">
        <is>
          <t>då avsättningen gjordes. Exempel: avsättning för beskattningsår 2021 måste senast återföras</t>
        </is>
      </c>
    </row>
    <row r="20" ht="18" customHeight="1">
      <c r="B20" s="31" t="inlineStr">
        <is>
          <t>beskattningsår 2027 (=förfalloår visas i kolumn M).</t>
        </is>
      </c>
    </row>
    <row r="21" ht="18" customHeight="1">
      <c r="B21" s="30" t="inlineStr">
        <is>
          <t>Om återföring inte sker inom 6 år tas beloppet upp automatiskt av Skatteverket.</t>
        </is>
      </c>
    </row>
    <row r="22" ht="8" customHeight="1"/>
    <row r="23" ht="22" customHeight="1">
      <c r="B23" s="29" t="inlineStr">
        <is>
          <t>Skattesats</t>
        </is>
      </c>
    </row>
    <row r="24" ht="18" customHeight="1">
      <c r="B24" s="31" t="inlineStr">
        <is>
          <t>Mallen använder 20,6 % bolagsskatt (gäller aktiebolag fr.o.m. 2021).</t>
        </is>
      </c>
    </row>
    <row r="25" ht="18" customHeight="1">
      <c r="B25" s="30" t="inlineStr">
        <is>
          <t>För enskild firma gäller inkomstskatt (kommunal + statlig) – justera formeln i kolumn K vid behov.</t>
        </is>
      </c>
    </row>
    <row r="26" ht="8" customHeight="1"/>
    <row r="27" ht="22" customHeight="1">
      <c r="B27" s="29" t="inlineStr">
        <is>
          <t>Avsättningstak</t>
        </is>
      </c>
    </row>
    <row r="28" ht="18" customHeight="1">
      <c r="B28" s="31" t="inlineStr">
        <is>
          <t>Maximalt 25 % av resultatet får sättas av till periodiseringsfond för aktiebolag.</t>
        </is>
      </c>
    </row>
    <row r="29" ht="18" customHeight="1">
      <c r="B29" s="30" t="inlineStr">
        <is>
          <t>Mallen flaggar (röd markering) om avsättningen i kolumn F överstiger 25 % av resultatet.</t>
        </is>
      </c>
    </row>
    <row r="30" ht="8" customHeight="1"/>
    <row r="31" ht="22" customHeight="1">
      <c r="B31" s="29" t="inlineStr">
        <is>
          <t>Kolumnbeskrivningar</t>
        </is>
      </c>
    </row>
    <row r="32" ht="18" customHeight="1">
      <c r="B32" s="31" t="inlineStr">
        <is>
          <t>A – Beskattningsår: det inkomstår deklarationen avser.</t>
        </is>
      </c>
    </row>
    <row r="33" ht="18" customHeight="1">
      <c r="B33" s="30" t="inlineStr">
        <is>
          <t>B – Företagsnamn: bolagets registrerade namn.</t>
        </is>
      </c>
    </row>
    <row r="34" ht="18" customHeight="1">
      <c r="B34" s="31" t="inlineStr">
        <is>
          <t>C – Organisationsnummer: 10 siffror med bindestreck (XXXXXX-XXXX).</t>
        </is>
      </c>
    </row>
    <row r="35" ht="18" customHeight="1">
      <c r="B35" s="30" t="inlineStr">
        <is>
          <t>D – Kommun: registrerings- eller verksamhetsort.</t>
        </is>
      </c>
    </row>
    <row r="36" ht="18" customHeight="1">
      <c r="B36" s="31" t="inlineStr">
        <is>
          <t>E – Resultat före skatt: bokfört resultat innan skattejusteringar (kr).</t>
        </is>
      </c>
    </row>
    <row r="37" ht="18" customHeight="1">
      <c r="B37" s="30" t="inlineStr">
        <is>
          <t>F – Avsättning: det belopp bolaget väljer att sätta av detta år (max 25 % av E).</t>
        </is>
      </c>
    </row>
    <row r="38" ht="18" customHeight="1">
      <c r="B38" s="31" t="inlineStr">
        <is>
          <t>G – % av resultat: beräknad avsättningsprocent, max 25 %.</t>
        </is>
      </c>
    </row>
    <row r="39" ht="18" customHeight="1">
      <c r="B39" s="30" t="inlineStr">
        <is>
          <t>H – Tidigare fond: ackumulerat fondbelopp från tidigare år att hålla reda på.</t>
        </is>
      </c>
    </row>
    <row r="40" ht="18" customHeight="1">
      <c r="B40" s="31" t="inlineStr">
        <is>
          <t>I – Återföring: belopp som återförs till beskattning detta år.</t>
        </is>
      </c>
    </row>
    <row r="41" ht="18" customHeight="1">
      <c r="B41" s="30" t="inlineStr">
        <is>
          <t>J – Skattepliktigt resultat: E minus F (avsättning) plus I (återföring).</t>
        </is>
      </c>
    </row>
    <row r="42" ht="18" customHeight="1">
      <c r="B42" s="31" t="inlineStr">
        <is>
          <t>K – Bolagsskatt: J × 20,6 % (aktiebolag).</t>
        </is>
      </c>
    </row>
    <row r="43" ht="18" customHeight="1">
      <c r="B43" s="30" t="inlineStr">
        <is>
          <t>L – Kvarvarande fond: H + F − I, dvs. fondbalans efter årets transaktioner.</t>
        </is>
      </c>
    </row>
    <row r="44" ht="18" customHeight="1">
      <c r="B44" s="31" t="inlineStr">
        <is>
          <t>M – Förfalloår: senaste år för återföring (Beskattningsår + 6).</t>
        </is>
      </c>
    </row>
    <row r="45" ht="18" customHeight="1">
      <c r="B45" s="30" t="inlineStr">
        <is>
          <t>N – Kommentar: fritext för egna anteckningar.</t>
        </is>
      </c>
    </row>
    <row r="46" ht="8" customHeight="1"/>
    <row r="47" ht="22" customHeight="1">
      <c r="B47" s="29" t="inlineStr">
        <is>
          <t>Fliken Översikt</t>
        </is>
      </c>
    </row>
    <row r="48" ht="18" customHeight="1">
      <c r="B48" s="31" t="inlineStr">
        <is>
          <t>Visar sammanfattande nyckeltal och diagram baserade på data i Periodiseringsfond-fliken.</t>
        </is>
      </c>
    </row>
    <row r="49" ht="18" customHeight="1">
      <c r="B49" s="30" t="inlineStr">
        <is>
          <t>Uppdateras automatiskt när du lägger till eller ändrar data i huvudbladet.</t>
        </is>
      </c>
    </row>
  </sheetData>
  <mergeCells count="42">
    <mergeCell ref="B1:C1"/>
    <mergeCell ref="B2:C2"/>
    <mergeCell ref="B4:C4"/>
    <mergeCell ref="B5:C5"/>
    <mergeCell ref="B6:C6"/>
    <mergeCell ref="B7:C7"/>
    <mergeCell ref="B9:C9"/>
    <mergeCell ref="B10:C10"/>
    <mergeCell ref="B11:C11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3:C23"/>
    <mergeCell ref="B24:C24"/>
    <mergeCell ref="B25:C25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7:C47"/>
    <mergeCell ref="B48:C48"/>
    <mergeCell ref="B49:C4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2026-06-05T08:32:05Z</dcterms:created>
  <dcterms:modified xmlns:dcterms="http://purl.org/dc/terms/" xmlns:xsi="http://www.w3.org/2001/XMLSchema-instance" xsi:type="dcterms:W3CDTF">2026-06-05T08:32:05Z</dcterms:modified>
</cp:coreProperties>
</file>